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60" windowWidth="9180" windowHeight="2505" tabRatio="864" activeTab="0"/>
  </bookViews>
  <sheets>
    <sheet name="Proy. fin." sheetId="1" r:id="rId1"/>
    <sheet name="TIR-RIESGO" sheetId="2" r:id="rId2"/>
  </sheets>
  <definedNames>
    <definedName name="_ANEXO1">#REF!</definedName>
    <definedName name="ANEXO1">#REF!</definedName>
    <definedName name="ANEXO2">#REF!</definedName>
    <definedName name="ANEXO3">#REF!</definedName>
    <definedName name="ANEXO4">'TIR-RIESGO'!#REF!</definedName>
    <definedName name="ANEXO5">'TIR-RIESGO'!$A$1:$J$30</definedName>
    <definedName name="_xlnm.Print_Area" localSheetId="0">'Proy. fin.'!$B$2:$I$56</definedName>
    <definedName name="_xlnm.Print_Area" localSheetId="1">'TIR-RIESGO'!$A$1:$J$30</definedName>
    <definedName name="BALPROFORMA">#REF!</definedName>
    <definedName name="CAP._DE_TRABAJO">#REF!</definedName>
    <definedName name="COSTO">#REF!</definedName>
    <definedName name="COSTOMANTTO">#REF!</definedName>
    <definedName name="FLUJO">#REF!</definedName>
    <definedName name="PAG.1">#REF!</definedName>
    <definedName name="PAG.2">#REF!</definedName>
    <definedName name="PAG.3">#REF!</definedName>
    <definedName name="PAG.4">#REF!</definedName>
    <definedName name="PAG.5">#REF!</definedName>
    <definedName name="PAG.6">#REF!</definedName>
    <definedName name="PAG.7">#REF!</definedName>
    <definedName name="PAG.8">'Proy. fin.'!$B$2:$I$56</definedName>
    <definedName name="PAG.9">#REF!</definedName>
    <definedName name="VTAS_Y_FLUJOEFECT">#REF!</definedName>
  </definedNames>
  <calcPr fullCalcOnLoad="1"/>
</workbook>
</file>

<file path=xl/sharedStrings.xml><?xml version="1.0" encoding="utf-8"?>
<sst xmlns="http://schemas.openxmlformats.org/spreadsheetml/2006/main" count="56" uniqueCount="55">
  <si>
    <t>SITUACIÓN</t>
  </si>
  <si>
    <t>ACTUAL</t>
  </si>
  <si>
    <t xml:space="preserve"> (Pesos)</t>
  </si>
  <si>
    <t>C  O  N  C  E  P  T  O</t>
  </si>
  <si>
    <t xml:space="preserve"> INGRESOS EN EFECTIVO</t>
  </si>
  <si>
    <t xml:space="preserve"> 1. Ingresos totales</t>
  </si>
  <si>
    <t xml:space="preserve"> EGRESOS EN EFECTIVO</t>
  </si>
  <si>
    <t xml:space="preserve"> 2. Egresos totales</t>
  </si>
  <si>
    <t xml:space="preserve"> 3. SALDO ( 1 - 2 )</t>
  </si>
  <si>
    <t xml:space="preserve"> PAGO DE INTERESES</t>
  </si>
  <si>
    <t xml:space="preserve"> 4. Total pago de intereses</t>
  </si>
  <si>
    <t xml:space="preserve"> 5. SALDO ( 3 - 4 )</t>
  </si>
  <si>
    <t xml:space="preserve"> AMORTIZACIÓN DEL PRINCIPAL DE LOS</t>
  </si>
  <si>
    <t xml:space="preserve"> PRESTAMOS A MEDIANO Y/O LARGO PLAZO</t>
  </si>
  <si>
    <t xml:space="preserve"> 6. Total amortizaciones</t>
  </si>
  <si>
    <t xml:space="preserve"> 7. SALDO ( 5 - 6 )</t>
  </si>
  <si>
    <t>CONCEPTO</t>
  </si>
  <si>
    <t xml:space="preserve"> CAPACIDAD DE PAGO</t>
  </si>
  <si>
    <t>RELACION UTILIDAD/COSTO</t>
  </si>
  <si>
    <t xml:space="preserve">         Préstamo refaccionario</t>
  </si>
  <si>
    <t xml:space="preserve">         Aportación del productor</t>
  </si>
  <si>
    <t xml:space="preserve">A Ñ O S </t>
  </si>
  <si>
    <t>A. VENTAS MENOS COSTOS DE</t>
  </si>
  <si>
    <t>B. OTROS BENEFICIOS</t>
  </si>
  <si>
    <t>D. VALORES RESIDUALES</t>
  </si>
  <si>
    <t>E. INCREMENTO DEL CAPITAL DE</t>
  </si>
  <si>
    <t xml:space="preserve">     TRABAJO</t>
  </si>
  <si>
    <t>F. RECUPERACION DEL CAPITAL</t>
  </si>
  <si>
    <t xml:space="preserve">      DE TRABAJO</t>
  </si>
  <si>
    <t>G. FLUJO DE EFECTIVO (A+B-C+D-E+H)</t>
  </si>
  <si>
    <t xml:space="preserve">    OPERACIÓN</t>
  </si>
  <si>
    <t>DETERMINACION DE LA T.I.R.  DEL PROYECTO</t>
  </si>
  <si>
    <t>VALOR ACTUAL NETO  ( 5 %):     $</t>
  </si>
  <si>
    <t>INDICADORES FINANCIEROS</t>
  </si>
  <si>
    <t>Ingreso Neto de la Empresa</t>
  </si>
  <si>
    <t>Otros ingresos</t>
  </si>
  <si>
    <t>Ingreso Neto del Productor</t>
  </si>
  <si>
    <t>N.V.S.M.D.Z.</t>
  </si>
  <si>
    <t xml:space="preserve">PROYECCIÓN FINANCIERA </t>
  </si>
  <si>
    <t>ANALISIS DE SENSIBILIDAD</t>
  </si>
  <si>
    <t>Límite Incremento en Costos Totales</t>
  </si>
  <si>
    <t>Límite Disminución en Precio del Producto</t>
  </si>
  <si>
    <t>PUNTO DE EQUILIBRIO                              Toneladas</t>
  </si>
  <si>
    <t>Porcentaje</t>
  </si>
  <si>
    <t xml:space="preserve">          Préstamos anteriores</t>
  </si>
  <si>
    <t xml:space="preserve">          Préstamo proyectado</t>
  </si>
  <si>
    <t xml:space="preserve">          Préstamo refaccionario proyectado</t>
  </si>
  <si>
    <t>TASA INTERNA DE RETORNO:</t>
  </si>
  <si>
    <t>C. INVERSIONES*</t>
  </si>
  <si>
    <t>* Incluido el valor del terreno</t>
  </si>
  <si>
    <t>Límite Disminución en Rendimiento (Ton/ha)</t>
  </si>
  <si>
    <t xml:space="preserve">         Ingresos por venta de Aceite y C. Deshidratada</t>
  </si>
  <si>
    <t>EFRESOS VARIABLES</t>
  </si>
  <si>
    <t>EGRESOS FIJOS</t>
  </si>
  <si>
    <t>CICLOS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</si>
</sst>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dd\-mmm\-yy_)"/>
    <numFmt numFmtId="174" formatCode="#,##0.0000_);\(#,##0.0000\)"/>
    <numFmt numFmtId="175" formatCode="dd/mm/yy_)"/>
    <numFmt numFmtId="176" formatCode="0.000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[$$-2C0A]#,##0_);\([$$-2C0A]#,##0\)"/>
    <numFmt numFmtId="181" formatCode="[$$-2C0A]#,##0"/>
    <numFmt numFmtId="182" formatCode="#,##0.0_);\(#,##0.0\)"/>
    <numFmt numFmtId="183" formatCode="0.0%"/>
    <numFmt numFmtId="184" formatCode="#,##0.000_);\(#,##0.000\)"/>
    <numFmt numFmtId="185" formatCode="0.00000%"/>
    <numFmt numFmtId="186" formatCode="_-* #,##0.00\ _P_t_a_-;\-* #,##0.00\ _P_t_a_-;_-* &quot;-&quot;??\ _P_t_a_-;_-@_-"/>
    <numFmt numFmtId="187" formatCode="mmm\-yy_)"/>
    <numFmt numFmtId="188" formatCode="0.000%"/>
  </numFmts>
  <fonts count="1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sz val="13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13" xfId="0" applyNumberFormat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71" fontId="0" fillId="0" borderId="12" xfId="17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9" fontId="0" fillId="0" borderId="0" xfId="17" applyNumberFormat="1" applyAlignment="1">
      <alignment/>
    </xf>
    <xf numFmtId="37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83" fontId="0" fillId="2" borderId="28" xfId="0" applyNumberFormat="1" applyFill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71" fontId="0" fillId="0" borderId="11" xfId="17" applyBorder="1" applyAlignment="1" applyProtection="1">
      <alignment/>
      <protection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71" fontId="0" fillId="0" borderId="0" xfId="17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3" fontId="0" fillId="2" borderId="0" xfId="0" applyNumberFormat="1" applyFill="1" applyBorder="1" applyAlignment="1" applyProtection="1">
      <alignment/>
      <protection/>
    </xf>
    <xf numFmtId="0" fontId="7" fillId="0" borderId="3" xfId="0" applyFont="1" applyBorder="1" applyAlignment="1">
      <alignment/>
    </xf>
    <xf numFmtId="37" fontId="7" fillId="0" borderId="11" xfId="0" applyNumberFormat="1" applyFon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30" xfId="0" applyNumberForma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37" fontId="0" fillId="0" borderId="32" xfId="0" applyNumberFormat="1" applyBorder="1" applyAlignment="1" applyProtection="1">
      <alignment/>
      <protection/>
    </xf>
    <xf numFmtId="171" fontId="0" fillId="0" borderId="4" xfId="17" applyBorder="1" applyAlignment="1" applyProtection="1">
      <alignment/>
      <protection/>
    </xf>
    <xf numFmtId="178" fontId="0" fillId="0" borderId="4" xfId="17" applyNumberFormat="1" applyBorder="1" applyAlignment="1" applyProtection="1">
      <alignment/>
      <protection/>
    </xf>
    <xf numFmtId="171" fontId="0" fillId="0" borderId="32" xfId="17" applyBorder="1" applyAlignment="1" applyProtection="1">
      <alignment/>
      <protection/>
    </xf>
    <xf numFmtId="178" fontId="0" fillId="0" borderId="11" xfId="17" applyNumberFormat="1" applyBorder="1" applyAlignment="1" applyProtection="1">
      <alignment/>
      <protection/>
    </xf>
    <xf numFmtId="9" fontId="0" fillId="0" borderId="11" xfId="22" applyBorder="1" applyAlignment="1" applyProtection="1">
      <alignment/>
      <protection/>
    </xf>
    <xf numFmtId="9" fontId="0" fillId="0" borderId="4" xfId="22" applyBorder="1" applyAlignment="1" applyProtection="1">
      <alignment/>
      <protection/>
    </xf>
    <xf numFmtId="0" fontId="0" fillId="0" borderId="11" xfId="17" applyNumberFormat="1" applyBorder="1" applyAlignment="1" applyProtection="1">
      <alignment/>
      <protection/>
    </xf>
    <xf numFmtId="0" fontId="0" fillId="0" borderId="4" xfId="17" applyNumberFormat="1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37" fontId="0" fillId="0" borderId="36" xfId="0" applyNumberFormat="1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37" fontId="0" fillId="0" borderId="38" xfId="0" applyNumberFormat="1" applyBorder="1" applyAlignment="1" applyProtection="1">
      <alignment/>
      <protection/>
    </xf>
    <xf numFmtId="37" fontId="0" fillId="0" borderId="39" xfId="0" applyNumberFormat="1" applyBorder="1" applyAlignment="1" applyProtection="1">
      <alignment/>
      <protection/>
    </xf>
    <xf numFmtId="37" fontId="0" fillId="0" borderId="40" xfId="0" applyNumberForma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37" fontId="0" fillId="0" borderId="0" xfId="0" applyNumberFormat="1" applyFill="1" applyAlignment="1">
      <alignment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-defini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B2:P75"/>
  <sheetViews>
    <sheetView tabSelected="1" defaultGridColor="0" zoomScale="87" zoomScaleNormal="87" colorId="22" workbookViewId="0" topLeftCell="A17">
      <selection activeCell="A35" sqref="A35"/>
    </sheetView>
  </sheetViews>
  <sheetFormatPr defaultColWidth="9.77734375" defaultRowHeight="15"/>
  <cols>
    <col min="1" max="1" width="3.5546875" style="0" customWidth="1"/>
    <col min="2" max="2" width="43.77734375" style="0" customWidth="1"/>
    <col min="3" max="3" width="11.5546875" style="0" customWidth="1"/>
    <col min="4" max="9" width="10.77734375" style="0" customWidth="1"/>
    <col min="10" max="10" width="1.77734375" style="0" customWidth="1"/>
    <col min="11" max="11" width="10.21484375" style="0" bestFit="1" customWidth="1"/>
    <col min="12" max="12" width="34.6640625" style="0" customWidth="1"/>
    <col min="13" max="13" width="11.4453125" style="0" customWidth="1"/>
    <col min="14" max="14" width="14.88671875" style="0" customWidth="1"/>
    <col min="15" max="15" width="14.6640625" style="0" customWidth="1"/>
    <col min="16" max="16" width="10.4453125" style="0" customWidth="1"/>
  </cols>
  <sheetData>
    <row r="2" spans="2:9" ht="16.5">
      <c r="B2" s="18" t="s">
        <v>38</v>
      </c>
      <c r="C2" s="1"/>
      <c r="D2" s="1"/>
      <c r="E2" s="1"/>
      <c r="F2" s="1"/>
      <c r="G2" s="1"/>
      <c r="H2" s="1"/>
      <c r="I2" s="1"/>
    </row>
    <row r="3" spans="2:9" ht="12" customHeight="1">
      <c r="B3" s="1"/>
      <c r="C3" s="1"/>
      <c r="D3" s="1"/>
      <c r="E3" s="1"/>
      <c r="F3" s="1"/>
      <c r="G3" s="1"/>
      <c r="H3" s="1"/>
      <c r="I3" s="1"/>
    </row>
    <row r="4" spans="2:9" ht="15">
      <c r="B4" s="1" t="s">
        <v>2</v>
      </c>
      <c r="C4" s="1"/>
      <c r="D4" s="1"/>
      <c r="E4" s="1"/>
      <c r="F4" s="1"/>
      <c r="G4" s="1"/>
      <c r="H4" s="1"/>
      <c r="I4" s="1"/>
    </row>
    <row r="5" ht="12" customHeight="1" thickBot="1"/>
    <row r="6" spans="2:9" ht="20.25" customHeight="1" thickBot="1">
      <c r="B6" s="8"/>
      <c r="C6" s="9" t="s">
        <v>0</v>
      </c>
      <c r="D6" s="10" t="s">
        <v>54</v>
      </c>
      <c r="E6" s="11"/>
      <c r="F6" s="11"/>
      <c r="G6" s="12"/>
      <c r="H6" s="12"/>
      <c r="I6" s="12"/>
    </row>
    <row r="7" spans="2:9" ht="21" customHeight="1" thickBot="1">
      <c r="B7" s="13" t="s">
        <v>3</v>
      </c>
      <c r="C7" s="14" t="s">
        <v>1</v>
      </c>
      <c r="D7" s="15">
        <v>1</v>
      </c>
      <c r="E7" s="15">
        <v>2</v>
      </c>
      <c r="F7" s="15">
        <v>3</v>
      </c>
      <c r="G7" s="15">
        <v>4</v>
      </c>
      <c r="H7" s="73">
        <v>5</v>
      </c>
      <c r="I7" s="73">
        <v>6</v>
      </c>
    </row>
    <row r="8" spans="2:9" ht="6.75" customHeight="1">
      <c r="B8" s="3"/>
      <c r="C8" s="19"/>
      <c r="D8" s="19"/>
      <c r="E8" s="19"/>
      <c r="F8" s="19"/>
      <c r="G8" s="19"/>
      <c r="H8" s="19"/>
      <c r="I8" s="4"/>
    </row>
    <row r="9" spans="2:9" ht="16.5" customHeight="1">
      <c r="B9" s="5" t="s">
        <v>4</v>
      </c>
      <c r="C9" s="22"/>
      <c r="D9" s="22"/>
      <c r="E9" s="22"/>
      <c r="F9" s="22"/>
      <c r="G9" s="22"/>
      <c r="H9" s="22"/>
      <c r="I9" s="6"/>
    </row>
    <row r="10" spans="2:9" ht="16.5" customHeight="1">
      <c r="B10" s="5" t="s">
        <v>51</v>
      </c>
      <c r="C10" s="20"/>
      <c r="D10" s="20">
        <v>19031001</v>
      </c>
      <c r="E10" s="20">
        <v>19031001</v>
      </c>
      <c r="F10" s="20">
        <v>19031001</v>
      </c>
      <c r="G10" s="20">
        <v>19031001</v>
      </c>
      <c r="H10" s="20">
        <v>19031001</v>
      </c>
      <c r="I10" s="20">
        <v>19031001</v>
      </c>
    </row>
    <row r="11" spans="2:9" ht="16.5" customHeight="1">
      <c r="B11" s="5" t="s">
        <v>19</v>
      </c>
      <c r="C11" s="20"/>
      <c r="D11" s="20">
        <v>8172495</v>
      </c>
      <c r="E11" s="20"/>
      <c r="F11" s="20"/>
      <c r="G11" s="20"/>
      <c r="H11" s="20"/>
      <c r="I11" s="21"/>
    </row>
    <row r="12" spans="2:9" ht="16.5" customHeight="1">
      <c r="B12" s="5" t="s">
        <v>20</v>
      </c>
      <c r="C12" s="20"/>
      <c r="D12" s="20">
        <v>2043123</v>
      </c>
      <c r="E12" s="20"/>
      <c r="F12" s="20"/>
      <c r="G12" s="20"/>
      <c r="H12" s="20"/>
      <c r="I12" s="21"/>
    </row>
    <row r="13" spans="2:9" ht="16.5" customHeight="1">
      <c r="B13" s="5" t="s">
        <v>5</v>
      </c>
      <c r="C13" s="20"/>
      <c r="D13" s="20">
        <f>SUM(D10:D12)</f>
        <v>29246619</v>
      </c>
      <c r="E13" s="20">
        <f>SUM(E10:E11)</f>
        <v>19031001</v>
      </c>
      <c r="F13" s="20">
        <f>SUM(F10:F11)</f>
        <v>19031001</v>
      </c>
      <c r="G13" s="20">
        <f>SUM(G10:G11)</f>
        <v>19031001</v>
      </c>
      <c r="H13" s="20">
        <f>SUM(H10:H11)</f>
        <v>19031001</v>
      </c>
      <c r="I13" s="21">
        <f>SUM(I10:I11)</f>
        <v>19031001</v>
      </c>
    </row>
    <row r="14" spans="2:9" ht="16.5" customHeight="1">
      <c r="B14" s="5"/>
      <c r="C14" s="20"/>
      <c r="D14" s="20"/>
      <c r="E14" s="20"/>
      <c r="F14" s="20"/>
      <c r="G14" s="20"/>
      <c r="H14" s="20"/>
      <c r="I14" s="21"/>
    </row>
    <row r="15" spans="2:15" ht="16.5" customHeight="1">
      <c r="B15" s="5" t="s">
        <v>6</v>
      </c>
      <c r="C15" s="20"/>
      <c r="D15" s="20"/>
      <c r="E15" s="20"/>
      <c r="F15" s="20"/>
      <c r="G15" s="20"/>
      <c r="H15" s="20"/>
      <c r="I15" s="21"/>
      <c r="L15" s="30"/>
      <c r="M15" s="30"/>
      <c r="N15" s="30"/>
      <c r="O15" s="30"/>
    </row>
    <row r="16" spans="2:15" ht="16.5" customHeight="1">
      <c r="B16" s="96"/>
      <c r="C16" s="20"/>
      <c r="D16" s="20"/>
      <c r="E16" s="20"/>
      <c r="F16" s="20"/>
      <c r="G16" s="20"/>
      <c r="H16" s="20"/>
      <c r="I16" s="20"/>
      <c r="L16" s="30"/>
      <c r="M16" s="30"/>
      <c r="N16" s="30"/>
      <c r="O16" s="30"/>
    </row>
    <row r="17" spans="2:15" ht="16.5" customHeight="1">
      <c r="B17" s="5" t="s">
        <v>52</v>
      </c>
      <c r="C17" s="20"/>
      <c r="D17" s="20">
        <v>929592</v>
      </c>
      <c r="E17" s="20">
        <v>929592</v>
      </c>
      <c r="F17" s="20">
        <v>929592</v>
      </c>
      <c r="G17" s="20">
        <v>929592</v>
      </c>
      <c r="H17" s="20">
        <v>929592</v>
      </c>
      <c r="I17" s="20">
        <v>929592</v>
      </c>
      <c r="L17" s="30"/>
      <c r="M17" s="30"/>
      <c r="N17" s="30"/>
      <c r="O17" s="30"/>
    </row>
    <row r="18" spans="2:15" ht="16.5" customHeight="1">
      <c r="B18" s="96" t="s">
        <v>53</v>
      </c>
      <c r="C18" s="20"/>
      <c r="D18" s="20">
        <v>33460</v>
      </c>
      <c r="E18" s="20">
        <v>33460</v>
      </c>
      <c r="F18" s="20">
        <v>33460</v>
      </c>
      <c r="G18" s="20">
        <v>33460</v>
      </c>
      <c r="H18" s="20">
        <v>33460</v>
      </c>
      <c r="I18" s="20">
        <v>33460</v>
      </c>
      <c r="L18" s="30"/>
      <c r="M18" s="30"/>
      <c r="N18" s="30"/>
      <c r="O18" s="30"/>
    </row>
    <row r="19" spans="2:15" ht="16.5" customHeight="1">
      <c r="B19" s="5"/>
      <c r="C19" s="20"/>
      <c r="D19" s="20"/>
      <c r="E19" s="20"/>
      <c r="F19" s="20"/>
      <c r="G19" s="20"/>
      <c r="H19" s="20"/>
      <c r="I19" s="21"/>
      <c r="L19" s="30"/>
      <c r="M19" s="30"/>
      <c r="N19" s="30"/>
      <c r="O19" s="30"/>
    </row>
    <row r="20" spans="2:15" ht="16.5" customHeight="1">
      <c r="B20" s="5" t="s">
        <v>7</v>
      </c>
      <c r="C20" s="20"/>
      <c r="D20" s="20">
        <v>963052</v>
      </c>
      <c r="E20" s="20">
        <v>963052</v>
      </c>
      <c r="F20" s="20">
        <v>963052</v>
      </c>
      <c r="G20" s="20">
        <v>963052</v>
      </c>
      <c r="H20" s="20">
        <v>963052</v>
      </c>
      <c r="I20" s="20">
        <v>963052</v>
      </c>
      <c r="L20" s="30"/>
      <c r="M20" s="30"/>
      <c r="N20" s="30"/>
      <c r="O20" s="30"/>
    </row>
    <row r="21" spans="2:15" ht="16.5" customHeight="1">
      <c r="B21" s="5"/>
      <c r="C21" s="20"/>
      <c r="L21" s="30"/>
      <c r="M21" s="30"/>
      <c r="N21" s="30"/>
      <c r="O21" s="30"/>
    </row>
    <row r="22" spans="2:15" ht="16.5" customHeight="1">
      <c r="B22" s="5" t="s">
        <v>8</v>
      </c>
      <c r="C22" s="20"/>
      <c r="D22" s="20">
        <v>28283567</v>
      </c>
      <c r="E22" s="20">
        <v>18067949</v>
      </c>
      <c r="F22" s="20">
        <v>18067949</v>
      </c>
      <c r="G22" s="20">
        <v>18067949</v>
      </c>
      <c r="H22" s="20">
        <v>18067949</v>
      </c>
      <c r="I22" s="20">
        <v>18067949</v>
      </c>
      <c r="K22" s="38"/>
      <c r="L22" s="30"/>
      <c r="M22" s="30"/>
      <c r="N22" s="30"/>
      <c r="O22" s="30"/>
    </row>
    <row r="23" spans="2:15" ht="16.5" customHeight="1">
      <c r="B23" s="5"/>
      <c r="C23" s="20"/>
      <c r="D23" s="20"/>
      <c r="E23" s="20"/>
      <c r="F23" s="20"/>
      <c r="G23" s="20"/>
      <c r="H23" s="20"/>
      <c r="I23" s="21"/>
      <c r="L23" s="30"/>
      <c r="M23" s="30"/>
      <c r="N23" s="30"/>
      <c r="O23" s="30"/>
    </row>
    <row r="24" spans="2:15" ht="16.5" customHeight="1">
      <c r="B24" s="5" t="s">
        <v>9</v>
      </c>
      <c r="C24" s="20"/>
      <c r="D24" s="20"/>
      <c r="E24" s="20"/>
      <c r="F24" s="20"/>
      <c r="G24" s="20"/>
      <c r="H24" s="20"/>
      <c r="I24" s="21"/>
      <c r="L24" s="30"/>
      <c r="M24" s="30"/>
      <c r="N24" s="30"/>
      <c r="O24" s="30"/>
    </row>
    <row r="25" spans="2:15" ht="16.5" customHeight="1">
      <c r="B25" s="5" t="s">
        <v>44</v>
      </c>
      <c r="C25" s="20"/>
      <c r="D25" s="20"/>
      <c r="E25" s="20"/>
      <c r="F25" s="20"/>
      <c r="G25" s="20"/>
      <c r="H25" s="20"/>
      <c r="I25" s="21"/>
      <c r="K25" s="26"/>
      <c r="L25" s="30"/>
      <c r="M25" s="30"/>
      <c r="N25" s="30"/>
      <c r="O25" s="30"/>
    </row>
    <row r="26" spans="2:15" ht="16.5" customHeight="1">
      <c r="B26" s="5" t="s">
        <v>46</v>
      </c>
      <c r="C26" s="20"/>
      <c r="D26" s="20">
        <v>8172495</v>
      </c>
      <c r="E26" s="20"/>
      <c r="F26" s="20"/>
      <c r="G26" s="20"/>
      <c r="H26" s="20"/>
      <c r="I26" s="21"/>
      <c r="K26" s="26"/>
      <c r="L26" s="30"/>
      <c r="M26" s="30"/>
      <c r="N26" s="30"/>
      <c r="O26" s="30"/>
    </row>
    <row r="27" spans="2:9" ht="16.5" customHeight="1">
      <c r="B27" s="5"/>
      <c r="C27" s="20"/>
      <c r="D27" s="20"/>
      <c r="E27" s="20"/>
      <c r="F27" s="20"/>
      <c r="G27" s="20"/>
      <c r="H27" s="20"/>
      <c r="I27" s="21"/>
    </row>
    <row r="28" spans="2:9" ht="16.5" customHeight="1">
      <c r="B28" s="5" t="s">
        <v>10</v>
      </c>
      <c r="C28" s="20"/>
      <c r="D28" s="20">
        <v>817249.5</v>
      </c>
      <c r="E28" s="20">
        <f>SUM(E25:E26)</f>
        <v>0</v>
      </c>
      <c r="F28" s="20">
        <f>SUM(F25:F26)</f>
        <v>0</v>
      </c>
      <c r="G28" s="20">
        <f>SUM(G25:G26)</f>
        <v>0</v>
      </c>
      <c r="H28" s="20">
        <f>SUM(H25:H26)</f>
        <v>0</v>
      </c>
      <c r="I28" s="21">
        <f>SUM(I25:I26)</f>
        <v>0</v>
      </c>
    </row>
    <row r="29" spans="2:16" ht="16.5" customHeight="1">
      <c r="B29" s="5"/>
      <c r="C29" s="20"/>
      <c r="D29" s="20"/>
      <c r="E29" s="20"/>
      <c r="F29" s="20"/>
      <c r="G29" s="20"/>
      <c r="H29" s="20"/>
      <c r="I29" s="21"/>
      <c r="L29" s="30"/>
      <c r="M29" s="30"/>
      <c r="N29" s="30"/>
      <c r="O29" s="30"/>
      <c r="P29" s="30"/>
    </row>
    <row r="30" spans="2:16" ht="16.5" customHeight="1">
      <c r="B30" s="5" t="s">
        <v>11</v>
      </c>
      <c r="C30" s="20"/>
      <c r="D30" s="20">
        <f aca="true" t="shared" si="0" ref="D30:I30">D22-D28</f>
        <v>27466317.5</v>
      </c>
      <c r="E30" s="20">
        <f t="shared" si="0"/>
        <v>18067949</v>
      </c>
      <c r="F30" s="20">
        <f t="shared" si="0"/>
        <v>18067949</v>
      </c>
      <c r="G30" s="20">
        <f t="shared" si="0"/>
        <v>18067949</v>
      </c>
      <c r="H30" s="20">
        <f t="shared" si="0"/>
        <v>18067949</v>
      </c>
      <c r="I30" s="21">
        <f t="shared" si="0"/>
        <v>18067949</v>
      </c>
      <c r="L30" s="30"/>
      <c r="M30" s="30"/>
      <c r="N30" s="30"/>
      <c r="O30" s="30"/>
      <c r="P30" s="30"/>
    </row>
    <row r="31" spans="2:16" ht="16.5" customHeight="1">
      <c r="B31" s="5"/>
      <c r="C31" s="20"/>
      <c r="D31" s="20"/>
      <c r="E31" s="20"/>
      <c r="F31" s="20"/>
      <c r="G31" s="20"/>
      <c r="H31" s="20"/>
      <c r="I31" s="21"/>
      <c r="L31" s="30"/>
      <c r="M31" s="30"/>
      <c r="N31" s="30"/>
      <c r="O31" s="30"/>
      <c r="P31" s="30"/>
    </row>
    <row r="32" spans="2:16" ht="16.5" customHeight="1">
      <c r="B32" s="5" t="s">
        <v>12</v>
      </c>
      <c r="C32" s="20"/>
      <c r="D32" s="20"/>
      <c r="E32" s="20"/>
      <c r="F32" s="20"/>
      <c r="G32" s="20"/>
      <c r="H32" s="20"/>
      <c r="I32" s="21"/>
      <c r="L32" s="30"/>
      <c r="M32" s="30"/>
      <c r="N32" s="30"/>
      <c r="O32" s="30"/>
      <c r="P32" s="30"/>
    </row>
    <row r="33" spans="2:16" ht="16.5" customHeight="1">
      <c r="B33" s="5" t="s">
        <v>13</v>
      </c>
      <c r="C33" s="20"/>
      <c r="D33" s="20"/>
      <c r="E33" s="20"/>
      <c r="F33" s="20"/>
      <c r="G33" s="20"/>
      <c r="H33" s="20"/>
      <c r="I33" s="21"/>
      <c r="L33" s="30"/>
      <c r="M33" s="30"/>
      <c r="N33" s="30"/>
      <c r="O33" s="30"/>
      <c r="P33" s="30"/>
    </row>
    <row r="34" spans="2:16" ht="16.5" customHeight="1">
      <c r="B34" s="5" t="s">
        <v>44</v>
      </c>
      <c r="C34" s="20"/>
      <c r="D34" s="20"/>
      <c r="E34" s="20"/>
      <c r="F34" s="20"/>
      <c r="G34" s="20"/>
      <c r="H34" s="20"/>
      <c r="I34" s="21"/>
      <c r="K34" s="26"/>
      <c r="L34" s="93"/>
      <c r="M34" s="30"/>
      <c r="N34" s="30"/>
      <c r="O34" s="30"/>
      <c r="P34" s="30"/>
    </row>
    <row r="35" spans="2:16" ht="16.5" customHeight="1">
      <c r="B35" s="5" t="s">
        <v>45</v>
      </c>
      <c r="C35" s="20"/>
      <c r="D35" s="20">
        <v>1362082.5</v>
      </c>
      <c r="E35" s="20">
        <v>1362082.5</v>
      </c>
      <c r="F35" s="20">
        <v>1362082.5</v>
      </c>
      <c r="G35" s="20">
        <v>1362082.5</v>
      </c>
      <c r="H35" s="20">
        <v>1362082.5</v>
      </c>
      <c r="I35" s="20">
        <v>1362082.5</v>
      </c>
      <c r="K35" s="26"/>
      <c r="L35" s="30"/>
      <c r="M35" s="30"/>
      <c r="N35" s="30"/>
      <c r="O35" s="30"/>
      <c r="P35" s="30"/>
    </row>
    <row r="36" spans="2:16" ht="16.5" customHeight="1">
      <c r="B36" s="69"/>
      <c r="C36" s="70"/>
      <c r="D36" s="70"/>
      <c r="E36" s="70"/>
      <c r="F36" s="70"/>
      <c r="G36" s="20"/>
      <c r="H36" s="20"/>
      <c r="I36" s="21"/>
      <c r="K36" s="26"/>
      <c r="L36" s="30"/>
      <c r="M36" s="30"/>
      <c r="N36" s="30"/>
      <c r="O36" s="30"/>
      <c r="P36" s="30"/>
    </row>
    <row r="37" spans="2:16" ht="9" customHeight="1">
      <c r="B37" s="5"/>
      <c r="C37" s="20"/>
      <c r="D37" s="20"/>
      <c r="E37" s="20"/>
      <c r="F37" s="20"/>
      <c r="G37" s="20"/>
      <c r="H37" s="20"/>
      <c r="I37" s="21"/>
      <c r="L37" s="30"/>
      <c r="M37" s="30"/>
      <c r="N37" s="30"/>
      <c r="O37" s="30"/>
      <c r="P37" s="30"/>
    </row>
    <row r="38" spans="2:16" ht="16.5" customHeight="1">
      <c r="B38" s="5" t="s">
        <v>14</v>
      </c>
      <c r="C38" s="20"/>
      <c r="D38" s="20">
        <f aca="true" t="shared" si="1" ref="D38:I38">SUM(D34:D37)</f>
        <v>1362082.5</v>
      </c>
      <c r="E38" s="20">
        <f t="shared" si="1"/>
        <v>1362082.5</v>
      </c>
      <c r="F38" s="20">
        <f t="shared" si="1"/>
        <v>1362082.5</v>
      </c>
      <c r="G38" s="20">
        <f t="shared" si="1"/>
        <v>1362082.5</v>
      </c>
      <c r="H38" s="20">
        <f t="shared" si="1"/>
        <v>1362082.5</v>
      </c>
      <c r="I38" s="21">
        <f t="shared" si="1"/>
        <v>1362082.5</v>
      </c>
      <c r="L38" s="30"/>
      <c r="M38" s="30"/>
      <c r="N38" s="30"/>
      <c r="O38" s="30"/>
      <c r="P38" s="30"/>
    </row>
    <row r="39" spans="2:16" ht="16.5" customHeight="1">
      <c r="B39" s="5"/>
      <c r="C39" s="20"/>
      <c r="D39" s="20"/>
      <c r="E39" s="20"/>
      <c r="F39" s="20"/>
      <c r="G39" s="20"/>
      <c r="H39" s="20"/>
      <c r="I39" s="21"/>
      <c r="L39" s="30"/>
      <c r="M39" s="30"/>
      <c r="N39" s="30"/>
      <c r="O39" s="30"/>
      <c r="P39" s="30"/>
    </row>
    <row r="40" spans="2:16" ht="16.5" customHeight="1">
      <c r="B40" s="5" t="s">
        <v>15</v>
      </c>
      <c r="C40" s="20"/>
      <c r="D40" s="20">
        <f aca="true" t="shared" si="2" ref="D40:I40">D30-D38</f>
        <v>26104235</v>
      </c>
      <c r="E40" s="20">
        <f t="shared" si="2"/>
        <v>16705866.5</v>
      </c>
      <c r="F40" s="20">
        <f t="shared" si="2"/>
        <v>16705866.5</v>
      </c>
      <c r="G40" s="20">
        <f t="shared" si="2"/>
        <v>16705866.5</v>
      </c>
      <c r="H40" s="20">
        <f t="shared" si="2"/>
        <v>16705866.5</v>
      </c>
      <c r="I40" s="21">
        <f t="shared" si="2"/>
        <v>16705866.5</v>
      </c>
      <c r="L40" s="30"/>
      <c r="M40" s="30"/>
      <c r="N40" s="30"/>
      <c r="O40" s="30"/>
      <c r="P40" s="30"/>
    </row>
    <row r="41" spans="2:16" ht="16.5" customHeight="1" thickBot="1">
      <c r="B41" s="7"/>
      <c r="C41" s="23"/>
      <c r="D41" s="23"/>
      <c r="E41" s="23"/>
      <c r="F41" s="23"/>
      <c r="G41" s="23"/>
      <c r="H41" s="23"/>
      <c r="I41" s="74"/>
      <c r="L41" s="30"/>
      <c r="M41" s="30"/>
      <c r="N41" s="30"/>
      <c r="O41" s="30"/>
      <c r="P41" s="30"/>
    </row>
    <row r="42" spans="2:16" ht="16.5" customHeight="1">
      <c r="B42" s="16" t="s">
        <v>33</v>
      </c>
      <c r="C42" s="20"/>
      <c r="D42" s="20"/>
      <c r="E42" s="20"/>
      <c r="F42" s="20"/>
      <c r="G42" s="20"/>
      <c r="H42" s="20"/>
      <c r="I42" s="21"/>
      <c r="L42" s="30"/>
      <c r="M42" s="30"/>
      <c r="N42" s="30"/>
      <c r="O42" s="30"/>
      <c r="P42" s="30"/>
    </row>
    <row r="43" spans="2:16" ht="16.5" customHeight="1">
      <c r="B43" s="63" t="s">
        <v>17</v>
      </c>
      <c r="C43" s="61"/>
      <c r="D43" s="61">
        <f aca="true" t="shared" si="3" ref="D43:I43">+D22/(D28+D38)</f>
        <v>12.97809007530748</v>
      </c>
      <c r="E43" s="61">
        <f t="shared" si="3"/>
        <v>13.264944671119407</v>
      </c>
      <c r="F43" s="61">
        <f t="shared" si="3"/>
        <v>13.264944671119407</v>
      </c>
      <c r="G43" s="61">
        <f t="shared" si="3"/>
        <v>13.264944671119407</v>
      </c>
      <c r="H43" s="61">
        <f t="shared" si="3"/>
        <v>13.264944671119407</v>
      </c>
      <c r="I43" s="75">
        <f t="shared" si="3"/>
        <v>13.264944671119407</v>
      </c>
      <c r="L43" s="30"/>
      <c r="M43" s="30"/>
      <c r="N43" s="30"/>
      <c r="O43" s="30"/>
      <c r="P43" s="30"/>
    </row>
    <row r="44" spans="2:16" ht="16.5" customHeight="1">
      <c r="B44" s="63" t="s">
        <v>18</v>
      </c>
      <c r="C44" s="20"/>
      <c r="D44" s="61">
        <f aca="true" t="shared" si="4" ref="D44:I44">+D40/+D17</f>
        <v>28.081389469788895</v>
      </c>
      <c r="E44" s="61">
        <f t="shared" si="4"/>
        <v>17.97118144304168</v>
      </c>
      <c r="F44" s="61">
        <f t="shared" si="4"/>
        <v>17.97118144304168</v>
      </c>
      <c r="G44" s="61">
        <f t="shared" si="4"/>
        <v>17.97118144304168</v>
      </c>
      <c r="H44" s="61">
        <f t="shared" si="4"/>
        <v>17.97118144304168</v>
      </c>
      <c r="I44" s="75">
        <f t="shared" si="4"/>
        <v>17.97118144304168</v>
      </c>
      <c r="L44" s="30"/>
      <c r="M44" s="30"/>
      <c r="N44" s="30"/>
      <c r="O44" s="30"/>
      <c r="P44" s="30"/>
    </row>
    <row r="45" spans="2:16" ht="16.5" customHeight="1">
      <c r="B45" s="63" t="s">
        <v>42</v>
      </c>
      <c r="C45" s="20"/>
      <c r="D45" s="78">
        <v>771</v>
      </c>
      <c r="E45" s="78">
        <v>572</v>
      </c>
      <c r="F45" s="78">
        <v>572</v>
      </c>
      <c r="G45" s="78">
        <v>572</v>
      </c>
      <c r="H45" s="78">
        <v>572</v>
      </c>
      <c r="I45" s="76">
        <v>572</v>
      </c>
      <c r="L45" s="30"/>
      <c r="M45" s="30"/>
      <c r="N45" s="30"/>
      <c r="O45" s="30"/>
      <c r="P45" s="30"/>
    </row>
    <row r="46" spans="2:16" ht="16.5" customHeight="1">
      <c r="B46" s="62" t="s">
        <v>43</v>
      </c>
      <c r="C46" s="20"/>
      <c r="D46" s="79">
        <v>0.22</v>
      </c>
      <c r="E46" s="79">
        <v>0.14</v>
      </c>
      <c r="F46" s="79">
        <v>0.13</v>
      </c>
      <c r="G46" s="79">
        <v>0.13</v>
      </c>
      <c r="H46" s="79">
        <v>0.12</v>
      </c>
      <c r="I46" s="80">
        <v>0.12</v>
      </c>
      <c r="L46" s="30"/>
      <c r="M46" s="30"/>
      <c r="N46" s="30"/>
      <c r="O46" s="30"/>
      <c r="P46" s="30"/>
    </row>
    <row r="47" spans="2:16" ht="16.5" customHeight="1">
      <c r="B47" s="63" t="s">
        <v>39</v>
      </c>
      <c r="C47" s="20"/>
      <c r="D47" s="61"/>
      <c r="E47" s="61"/>
      <c r="F47" s="61"/>
      <c r="G47" s="61"/>
      <c r="H47" s="61"/>
      <c r="I47" s="75"/>
      <c r="L47" s="30"/>
      <c r="M47" s="30"/>
      <c r="N47" s="30"/>
      <c r="O47" s="30"/>
      <c r="P47" s="30"/>
    </row>
    <row r="48" spans="2:16" ht="16.5" customHeight="1">
      <c r="B48" s="63" t="s">
        <v>40</v>
      </c>
      <c r="C48" s="20"/>
      <c r="D48" s="79">
        <f aca="true" t="shared" si="5" ref="D48:I48">+D40/D17</f>
        <v>28.081389469788895</v>
      </c>
      <c r="E48" s="79">
        <f t="shared" si="5"/>
        <v>17.97118144304168</v>
      </c>
      <c r="F48" s="79">
        <f t="shared" si="5"/>
        <v>17.97118144304168</v>
      </c>
      <c r="G48" s="79">
        <f t="shared" si="5"/>
        <v>17.97118144304168</v>
      </c>
      <c r="H48" s="79">
        <f t="shared" si="5"/>
        <v>17.97118144304168</v>
      </c>
      <c r="I48" s="80">
        <f t="shared" si="5"/>
        <v>17.97118144304168</v>
      </c>
      <c r="L48" s="30"/>
      <c r="M48" s="30"/>
      <c r="N48" s="30"/>
      <c r="O48" s="30"/>
      <c r="P48" s="30"/>
    </row>
    <row r="49" spans="2:16" ht="16.5" customHeight="1">
      <c r="B49" s="63" t="s">
        <v>41</v>
      </c>
      <c r="C49" s="20"/>
      <c r="D49" s="79">
        <f aca="true" t="shared" si="6" ref="D49:I49">+D40/D10</f>
        <v>1.3716690467306476</v>
      </c>
      <c r="E49" s="79">
        <f t="shared" si="6"/>
        <v>0.8778238464702934</v>
      </c>
      <c r="F49" s="79">
        <f t="shared" si="6"/>
        <v>0.8778238464702934</v>
      </c>
      <c r="G49" s="79">
        <f t="shared" si="6"/>
        <v>0.8778238464702934</v>
      </c>
      <c r="H49" s="79">
        <f t="shared" si="6"/>
        <v>0.8778238464702934</v>
      </c>
      <c r="I49" s="80">
        <f t="shared" si="6"/>
        <v>0.8778238464702934</v>
      </c>
      <c r="L49" s="30"/>
      <c r="M49" s="30"/>
      <c r="N49" s="30"/>
      <c r="O49" s="30"/>
      <c r="P49" s="30"/>
    </row>
    <row r="50" spans="2:16" ht="16.5" customHeight="1" thickBot="1">
      <c r="B50" s="7" t="s">
        <v>50</v>
      </c>
      <c r="C50" s="23"/>
      <c r="D50" s="23">
        <v>6</v>
      </c>
      <c r="E50" s="23">
        <v>4</v>
      </c>
      <c r="F50" s="23">
        <v>4</v>
      </c>
      <c r="G50" s="23">
        <v>4</v>
      </c>
      <c r="H50" s="23">
        <v>4</v>
      </c>
      <c r="I50" s="74">
        <v>4</v>
      </c>
      <c r="L50" s="30"/>
      <c r="M50" s="30"/>
      <c r="N50" s="30"/>
      <c r="O50" s="30"/>
      <c r="P50" s="30"/>
    </row>
    <row r="51" spans="2:16" ht="16.5" customHeight="1">
      <c r="B51" s="94" t="s">
        <v>34</v>
      </c>
      <c r="C51" s="20">
        <f aca="true" t="shared" si="7" ref="C51:I51">+C40</f>
        <v>0</v>
      </c>
      <c r="D51" s="20">
        <f t="shared" si="7"/>
        <v>26104235</v>
      </c>
      <c r="E51" s="20">
        <f t="shared" si="7"/>
        <v>16705866.5</v>
      </c>
      <c r="F51" s="20">
        <f t="shared" si="7"/>
        <v>16705866.5</v>
      </c>
      <c r="G51" s="20">
        <f t="shared" si="7"/>
        <v>16705866.5</v>
      </c>
      <c r="H51" s="20">
        <f t="shared" si="7"/>
        <v>16705866.5</v>
      </c>
      <c r="I51" s="20">
        <f t="shared" si="7"/>
        <v>16705866.5</v>
      </c>
      <c r="L51" s="30"/>
      <c r="M51" s="30"/>
      <c r="N51" s="30"/>
      <c r="O51" s="30"/>
      <c r="P51" s="30"/>
    </row>
    <row r="52" spans="2:16" ht="16.5" customHeight="1">
      <c r="B52" s="94" t="s">
        <v>35</v>
      </c>
      <c r="C52" s="20">
        <v>0</v>
      </c>
      <c r="D52" s="20">
        <v>0</v>
      </c>
      <c r="E52" s="20">
        <v>0</v>
      </c>
      <c r="F52" s="20">
        <v>0</v>
      </c>
      <c r="G52" s="81">
        <v>0</v>
      </c>
      <c r="H52" s="81">
        <v>0</v>
      </c>
      <c r="I52" s="82">
        <v>0</v>
      </c>
      <c r="L52" s="30"/>
      <c r="M52" s="30"/>
      <c r="N52" s="30"/>
      <c r="O52" s="30"/>
      <c r="P52" s="30"/>
    </row>
    <row r="53" spans="2:16" ht="16.5" customHeight="1">
      <c r="B53" s="94" t="s">
        <v>36</v>
      </c>
      <c r="C53" s="20">
        <f aca="true" t="shared" si="8" ref="C53:I53">+C51+C52</f>
        <v>0</v>
      </c>
      <c r="D53" s="20">
        <f t="shared" si="8"/>
        <v>26104235</v>
      </c>
      <c r="E53" s="20">
        <f t="shared" si="8"/>
        <v>16705866.5</v>
      </c>
      <c r="F53" s="20">
        <f t="shared" si="8"/>
        <v>16705866.5</v>
      </c>
      <c r="G53" s="20">
        <f t="shared" si="8"/>
        <v>16705866.5</v>
      </c>
      <c r="H53" s="20">
        <f t="shared" si="8"/>
        <v>16705866.5</v>
      </c>
      <c r="I53" s="20">
        <f t="shared" si="8"/>
        <v>16705866.5</v>
      </c>
      <c r="J53" s="71"/>
      <c r="L53" s="30"/>
      <c r="M53" s="30"/>
      <c r="N53" s="30"/>
      <c r="O53" s="30"/>
      <c r="P53" s="30"/>
    </row>
    <row r="54" spans="2:11" ht="21" customHeight="1" thickBot="1">
      <c r="B54" s="95" t="s">
        <v>37</v>
      </c>
      <c r="C54" s="23">
        <f>+C53/35.85</f>
        <v>0</v>
      </c>
      <c r="D54" s="33"/>
      <c r="E54" s="33"/>
      <c r="F54" s="33"/>
      <c r="G54" s="33"/>
      <c r="H54" s="33"/>
      <c r="I54" s="77"/>
      <c r="K54" s="26"/>
    </row>
    <row r="55" spans="2:11" ht="21" customHeight="1">
      <c r="B55" s="29"/>
      <c r="C55" s="65"/>
      <c r="D55" s="66"/>
      <c r="E55" s="66"/>
      <c r="F55" s="66"/>
      <c r="G55" s="66"/>
      <c r="H55" s="66"/>
      <c r="I55" s="66"/>
      <c r="K55" s="26"/>
    </row>
    <row r="56" spans="2:11" ht="14.25" customHeight="1">
      <c r="B56" s="35"/>
      <c r="C56" s="65"/>
      <c r="D56" s="66"/>
      <c r="E56" s="66"/>
      <c r="F56" s="66"/>
      <c r="H56" s="34"/>
      <c r="I56" s="34"/>
      <c r="K56" s="26"/>
    </row>
    <row r="57" spans="2:11" ht="15" customHeight="1">
      <c r="B57" s="35"/>
      <c r="C57" s="65"/>
      <c r="D57" s="66"/>
      <c r="E57" s="66"/>
      <c r="F57" s="66"/>
      <c r="G57" s="66"/>
      <c r="H57" s="66"/>
      <c r="I57" s="66"/>
      <c r="K57" s="26"/>
    </row>
    <row r="58" spans="3:11" ht="16.5" customHeight="1">
      <c r="C58" s="31"/>
      <c r="D58" s="32"/>
      <c r="E58" s="17"/>
      <c r="F58" s="17"/>
      <c r="G58" s="64"/>
      <c r="H58" s="64"/>
      <c r="I58" s="64"/>
      <c r="K58" s="26"/>
    </row>
    <row r="59" spans="3:9" ht="16.5" customHeight="1">
      <c r="C59" s="17"/>
      <c r="D59" s="17"/>
      <c r="E59" s="17"/>
      <c r="F59" s="17"/>
      <c r="G59" s="17"/>
      <c r="H59" s="17"/>
      <c r="I59" s="17"/>
    </row>
    <row r="60" spans="3:9" ht="10.5" customHeight="1">
      <c r="C60" s="17"/>
      <c r="D60" s="17"/>
      <c r="E60" s="17"/>
      <c r="F60" s="17"/>
      <c r="G60" s="17"/>
      <c r="H60" s="17"/>
      <c r="I60" s="17"/>
    </row>
    <row r="61" spans="3:9" ht="16.5" customHeight="1">
      <c r="C61" s="24"/>
      <c r="D61" s="17"/>
      <c r="E61" s="17"/>
      <c r="F61" s="17"/>
      <c r="G61" s="17"/>
      <c r="H61" s="17"/>
      <c r="I61" s="17"/>
    </row>
    <row r="62" spans="3:9" ht="15">
      <c r="C62" s="17"/>
      <c r="D62" s="17"/>
      <c r="E62" s="17"/>
      <c r="F62" s="17"/>
      <c r="G62" s="17"/>
      <c r="H62" s="17"/>
      <c r="I62" s="17"/>
    </row>
    <row r="63" spans="2:9" ht="15">
      <c r="B63" s="37"/>
      <c r="C63" s="37"/>
      <c r="D63" s="37"/>
      <c r="E63" s="37"/>
      <c r="F63" s="37"/>
      <c r="G63" s="37"/>
      <c r="H63" s="37"/>
      <c r="I63" s="37"/>
    </row>
    <row r="64" spans="2:9" ht="15">
      <c r="B64" s="36"/>
      <c r="C64" s="36"/>
      <c r="D64" s="36"/>
      <c r="E64" s="36"/>
      <c r="F64" s="36"/>
      <c r="G64" s="36"/>
      <c r="H64" s="36"/>
      <c r="I64" s="36"/>
    </row>
    <row r="67" ht="15.75">
      <c r="B67" s="2"/>
    </row>
    <row r="72" spans="12:14" ht="15">
      <c r="L72" s="28"/>
      <c r="M72" s="28"/>
      <c r="N72" s="28"/>
    </row>
    <row r="74" spans="12:14" ht="15">
      <c r="L74" s="28"/>
      <c r="M74" s="28"/>
      <c r="N74" s="28"/>
    </row>
    <row r="75" spans="12:15" ht="15">
      <c r="L75" s="1"/>
      <c r="M75" s="1"/>
      <c r="N75" s="1"/>
      <c r="O75" s="1"/>
    </row>
  </sheetData>
  <printOptions horizontalCentered="1"/>
  <pageMargins left="0.8661417322834646" right="0.4724409448818898" top="0.4724409448818898" bottom="0.4724409448818898" header="0" footer="0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A1" sqref="A1:H1"/>
    </sheetView>
  </sheetViews>
  <sheetFormatPr defaultColWidth="11.5546875" defaultRowHeight="15"/>
  <cols>
    <col min="1" max="1" width="13.21484375" style="0" customWidth="1"/>
    <col min="4" max="4" width="11.21484375" style="0" bestFit="1" customWidth="1"/>
    <col min="5" max="5" width="11.6640625" style="0" customWidth="1"/>
    <col min="10" max="10" width="11.21484375" style="0" customWidth="1"/>
    <col min="13" max="13" width="9.10546875" style="0" customWidth="1"/>
    <col min="14" max="20" width="7.6640625" style="0" customWidth="1"/>
  </cols>
  <sheetData>
    <row r="1" spans="1:8" ht="15">
      <c r="A1" s="97"/>
      <c r="B1" s="97"/>
      <c r="C1" s="97"/>
      <c r="D1" s="97"/>
      <c r="E1" s="97"/>
      <c r="F1" s="97"/>
      <c r="G1" s="97"/>
      <c r="H1" s="97"/>
    </row>
    <row r="2" spans="1:8" ht="15">
      <c r="A2" s="25"/>
      <c r="B2" s="25"/>
      <c r="C2" s="25"/>
      <c r="D2" s="25"/>
      <c r="E2" s="25"/>
      <c r="F2" s="25"/>
      <c r="G2" s="25"/>
      <c r="H2" s="25"/>
    </row>
    <row r="3" ht="15.75" thickBot="1">
      <c r="A3" t="s">
        <v>31</v>
      </c>
    </row>
    <row r="4" spans="1:10" ht="15.75" thickTop="1">
      <c r="A4" s="40"/>
      <c r="B4" s="41"/>
      <c r="C4" s="42"/>
      <c r="D4" s="41"/>
      <c r="E4" s="41"/>
      <c r="F4" s="41"/>
      <c r="G4" s="41" t="s">
        <v>21</v>
      </c>
      <c r="H4" s="85"/>
      <c r="I4" s="85"/>
      <c r="J4" s="43"/>
    </row>
    <row r="5" spans="1:10" ht="15">
      <c r="A5" s="44"/>
      <c r="B5" s="45" t="s">
        <v>16</v>
      </c>
      <c r="C5" s="46"/>
      <c r="D5" s="83">
        <v>0</v>
      </c>
      <c r="E5" s="83">
        <f>+H4+1</f>
        <v>1</v>
      </c>
      <c r="F5" s="83">
        <v>2</v>
      </c>
      <c r="G5" s="83">
        <f>+F5+1</f>
        <v>3</v>
      </c>
      <c r="H5" s="86">
        <f>+G5+1</f>
        <v>4</v>
      </c>
      <c r="I5" s="88">
        <f>+H5+1</f>
        <v>5</v>
      </c>
      <c r="J5" s="84">
        <f>+I5+1</f>
        <v>6</v>
      </c>
    </row>
    <row r="6" spans="1:10" ht="15">
      <c r="A6" s="83"/>
      <c r="B6" s="48"/>
      <c r="C6" s="49"/>
      <c r="D6" s="27"/>
      <c r="E6" s="27"/>
      <c r="F6" s="27"/>
      <c r="G6" s="27"/>
      <c r="H6" s="20"/>
      <c r="I6" s="89"/>
      <c r="J6" s="50"/>
    </row>
    <row r="7" spans="1:10" ht="15">
      <c r="A7" s="47" t="s">
        <v>22</v>
      </c>
      <c r="B7" s="48"/>
      <c r="C7" s="49"/>
      <c r="D7" s="27"/>
      <c r="E7" s="27"/>
      <c r="F7" s="27"/>
      <c r="G7" s="27"/>
      <c r="H7" s="20"/>
      <c r="I7" s="89"/>
      <c r="J7" s="50"/>
    </row>
    <row r="8" spans="1:10" ht="15">
      <c r="A8" s="44" t="s">
        <v>30</v>
      </c>
      <c r="B8" s="45"/>
      <c r="C8" s="46"/>
      <c r="D8" s="39">
        <v>0</v>
      </c>
      <c r="E8" s="39">
        <f>+'Proy. fin.'!D22</f>
        <v>28283567</v>
      </c>
      <c r="F8" s="39">
        <f>+'Proy. fin.'!E22</f>
        <v>18067949</v>
      </c>
      <c r="G8" s="39">
        <f>+'Proy. fin.'!F22</f>
        <v>18067949</v>
      </c>
      <c r="H8" s="72">
        <f>+'Proy. fin.'!G22</f>
        <v>18067949</v>
      </c>
      <c r="I8" s="90">
        <f>+'Proy. fin.'!H22</f>
        <v>18067949</v>
      </c>
      <c r="J8" s="51">
        <f>+'Proy. fin.'!I22</f>
        <v>18067949</v>
      </c>
    </row>
    <row r="9" spans="1:10" ht="15">
      <c r="A9" s="47"/>
      <c r="B9" s="48"/>
      <c r="C9" s="49"/>
      <c r="D9" s="27"/>
      <c r="E9" s="27"/>
      <c r="F9" s="27"/>
      <c r="G9" s="27"/>
      <c r="H9" s="20"/>
      <c r="I9" s="89"/>
      <c r="J9" s="50"/>
    </row>
    <row r="10" spans="1:10" ht="15">
      <c r="A10" s="44" t="s">
        <v>23</v>
      </c>
      <c r="B10" s="45"/>
      <c r="C10" s="46"/>
      <c r="D10" s="39"/>
      <c r="E10" s="39"/>
      <c r="F10" s="39"/>
      <c r="G10" s="39"/>
      <c r="H10" s="72"/>
      <c r="I10" s="90"/>
      <c r="J10" s="51"/>
    </row>
    <row r="11" spans="1:10" ht="15">
      <c r="A11" s="47"/>
      <c r="B11" s="48"/>
      <c r="C11" s="49"/>
      <c r="D11" s="27"/>
      <c r="E11" s="27"/>
      <c r="F11" s="27"/>
      <c r="G11" s="27"/>
      <c r="H11" s="20"/>
      <c r="I11" s="89"/>
      <c r="J11" s="50"/>
    </row>
    <row r="12" spans="1:10" ht="15">
      <c r="A12" s="44" t="s">
        <v>48</v>
      </c>
      <c r="B12" s="45"/>
      <c r="C12" s="46"/>
      <c r="D12" s="39">
        <v>27790980</v>
      </c>
      <c r="E12" s="39"/>
      <c r="F12" s="39"/>
      <c r="G12" s="39"/>
      <c r="H12" s="72"/>
      <c r="I12" s="90"/>
      <c r="J12" s="51"/>
    </row>
    <row r="13" spans="1:10" ht="15">
      <c r="A13" s="47"/>
      <c r="B13" s="48"/>
      <c r="C13" s="49"/>
      <c r="D13" s="27"/>
      <c r="E13" s="27"/>
      <c r="F13" s="27"/>
      <c r="G13" s="27"/>
      <c r="H13" s="20"/>
      <c r="I13" s="89"/>
      <c r="J13" s="50"/>
    </row>
    <row r="14" spans="1:10" ht="15">
      <c r="A14" s="44" t="s">
        <v>24</v>
      </c>
      <c r="B14" s="45"/>
      <c r="C14" s="46"/>
      <c r="D14" s="39"/>
      <c r="E14" s="39"/>
      <c r="F14" s="39"/>
      <c r="G14" s="39"/>
      <c r="H14" s="72"/>
      <c r="I14" s="90"/>
      <c r="J14" s="51">
        <f>+D12</f>
        <v>27790980</v>
      </c>
    </row>
    <row r="15" spans="1:10" ht="15">
      <c r="A15" s="47"/>
      <c r="B15" s="48"/>
      <c r="C15" s="49"/>
      <c r="D15" s="27"/>
      <c r="E15" s="27"/>
      <c r="F15" s="27"/>
      <c r="G15" s="27"/>
      <c r="H15" s="20"/>
      <c r="I15" s="89"/>
      <c r="J15" s="50"/>
    </row>
    <row r="16" spans="1:10" ht="15">
      <c r="A16" s="47" t="s">
        <v>25</v>
      </c>
      <c r="B16" s="48"/>
      <c r="C16" s="49"/>
      <c r="D16" s="27"/>
      <c r="E16" s="27"/>
      <c r="F16" s="27"/>
      <c r="G16" s="27"/>
      <c r="H16" s="20"/>
      <c r="I16" s="89"/>
      <c r="J16" s="50"/>
    </row>
    <row r="17" spans="1:10" ht="15">
      <c r="A17" s="44" t="s">
        <v>26</v>
      </c>
      <c r="B17" s="45"/>
      <c r="C17" s="46"/>
      <c r="D17" s="39"/>
      <c r="E17" s="39">
        <v>0</v>
      </c>
      <c r="F17" s="39">
        <v>1879780</v>
      </c>
      <c r="G17" s="39">
        <v>0</v>
      </c>
      <c r="H17" s="72">
        <v>0</v>
      </c>
      <c r="I17" s="90">
        <v>0</v>
      </c>
      <c r="J17" s="51">
        <v>0</v>
      </c>
    </row>
    <row r="18" spans="1:10" ht="15">
      <c r="A18" s="47"/>
      <c r="B18" s="48"/>
      <c r="C18" s="49"/>
      <c r="D18" s="27"/>
      <c r="E18" s="27"/>
      <c r="F18" s="27"/>
      <c r="G18" s="27"/>
      <c r="H18" s="20"/>
      <c r="I18" s="89"/>
      <c r="J18" s="50"/>
    </row>
    <row r="19" spans="1:10" ht="15">
      <c r="A19" s="47" t="s">
        <v>27</v>
      </c>
      <c r="B19" s="48"/>
      <c r="C19" s="49"/>
      <c r="D19" s="27"/>
      <c r="E19" s="27"/>
      <c r="F19" s="27"/>
      <c r="G19" s="27"/>
      <c r="H19" s="20"/>
      <c r="I19" s="89"/>
      <c r="J19" s="50"/>
    </row>
    <row r="20" spans="1:10" ht="15">
      <c r="A20" s="44" t="s">
        <v>28</v>
      </c>
      <c r="B20" s="45"/>
      <c r="C20" s="46"/>
      <c r="D20" s="39"/>
      <c r="E20" s="39"/>
      <c r="F20" s="39"/>
      <c r="G20" s="39"/>
      <c r="H20" s="72"/>
      <c r="I20" s="90"/>
      <c r="J20" s="51">
        <f>SUM(E17:J17)</f>
        <v>1879780</v>
      </c>
    </row>
    <row r="21" spans="1:10" ht="15">
      <c r="A21" s="47"/>
      <c r="B21" s="48"/>
      <c r="C21" s="49"/>
      <c r="D21" s="27"/>
      <c r="E21" s="27"/>
      <c r="F21" s="27"/>
      <c r="G21" s="27"/>
      <c r="H21" s="20"/>
      <c r="I21" s="89"/>
      <c r="J21" s="50"/>
    </row>
    <row r="22" spans="1:10" ht="15.75" thickBot="1">
      <c r="A22" s="52" t="s">
        <v>29</v>
      </c>
      <c r="B22" s="53"/>
      <c r="C22" s="54"/>
      <c r="D22" s="55">
        <f aca="true" t="shared" si="0" ref="D22:J22">D8+D10-D12+D14-D17+D19</f>
        <v>-27790980</v>
      </c>
      <c r="E22" s="55">
        <f t="shared" si="0"/>
        <v>28283567</v>
      </c>
      <c r="F22" s="55">
        <f t="shared" si="0"/>
        <v>16188169</v>
      </c>
      <c r="G22" s="55">
        <f t="shared" si="0"/>
        <v>18067949</v>
      </c>
      <c r="H22" s="87">
        <f t="shared" si="0"/>
        <v>18067949</v>
      </c>
      <c r="I22" s="91">
        <f t="shared" si="0"/>
        <v>18067949</v>
      </c>
      <c r="J22" s="56">
        <f t="shared" si="0"/>
        <v>45858929</v>
      </c>
    </row>
    <row r="23" spans="1:10" ht="15.75" thickTop="1">
      <c r="A23" s="92" t="s">
        <v>49</v>
      </c>
      <c r="B23" s="67"/>
      <c r="C23" s="67"/>
      <c r="D23" s="65"/>
      <c r="E23" s="65"/>
      <c r="F23" s="65"/>
      <c r="G23" s="65"/>
      <c r="H23" s="65"/>
      <c r="I23" s="65"/>
      <c r="J23" s="65"/>
    </row>
    <row r="24" spans="1:10" ht="15">
      <c r="A24" s="67"/>
      <c r="B24" s="67"/>
      <c r="C24" s="67"/>
      <c r="D24" s="65"/>
      <c r="E24" s="65"/>
      <c r="F24" s="65"/>
      <c r="G24" s="65"/>
      <c r="H24" s="65"/>
      <c r="I24" s="65"/>
      <c r="J24" s="65"/>
    </row>
    <row r="25" spans="1:10" ht="15">
      <c r="A25" s="57"/>
      <c r="B25" s="48"/>
      <c r="C25" s="48"/>
      <c r="D25" s="48"/>
      <c r="E25" s="24"/>
      <c r="F25" s="24"/>
      <c r="G25" s="24"/>
      <c r="H25" s="58"/>
      <c r="I25" s="58"/>
      <c r="J25" s="58"/>
    </row>
    <row r="26" spans="1:5" ht="15">
      <c r="A26" s="48"/>
      <c r="B26" s="48" t="s">
        <v>47</v>
      </c>
      <c r="C26" s="48"/>
      <c r="D26" s="48"/>
      <c r="E26" s="59">
        <v>0.801</v>
      </c>
    </row>
    <row r="27" spans="1:5" ht="15">
      <c r="A27" s="48"/>
      <c r="B27" s="48"/>
      <c r="C27" s="48"/>
      <c r="D27" s="48"/>
      <c r="E27" s="68"/>
    </row>
    <row r="29" spans="1:5" ht="15">
      <c r="A29" s="48"/>
      <c r="B29" s="48" t="s">
        <v>32</v>
      </c>
      <c r="C29" s="48"/>
      <c r="D29" s="48"/>
      <c r="E29" s="60">
        <f>NPV(0.05,E22:J22)+D22</f>
        <v>92678566.70169748</v>
      </c>
    </row>
    <row r="30" ht="15">
      <c r="J30" s="34"/>
    </row>
  </sheetData>
  <mergeCells count="1">
    <mergeCell ref="A1:H1"/>
  </mergeCells>
  <printOptions horizontalCentered="1" verticalCentered="1"/>
  <pageMargins left="0.3937007874015748" right="0.3937007874015748" top="0.3937007874015748" bottom="1" header="0" footer="0"/>
  <pageSetup fitToHeight="1" fitToWidth="1" horizontalDpi="300" verticalDpi="3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MEXICO - FIRA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AGENCIA ISLA</dc:creator>
  <cp:keywords/>
  <dc:description/>
  <cp:lastModifiedBy>Usuario Autorizado de HP</cp:lastModifiedBy>
  <cp:lastPrinted>2002-11-01T18:38:10Z</cp:lastPrinted>
  <dcterms:created xsi:type="dcterms:W3CDTF">1999-12-07T02:57:23Z</dcterms:created>
  <dcterms:modified xsi:type="dcterms:W3CDTF">2002-11-01T18:39:03Z</dcterms:modified>
  <cp:category/>
  <cp:version/>
  <cp:contentType/>
  <cp:contentStatus/>
</cp:coreProperties>
</file>